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صیاح الدین\Downloads\"/>
    </mc:Choice>
  </mc:AlternateContent>
  <xr:revisionPtr revIDLastSave="0" documentId="13_ncr:1_{B599F79C-2EF8-4B55-9C7A-CA88054F5956}" xr6:coauthVersionLast="47" xr6:coauthVersionMax="47" xr10:uidLastSave="{00000000-0000-0000-0000-000000000000}"/>
  <workbookProtection workbookAlgorithmName="SHA-512" workbookHashValue="A+QkiUDVjVbV1qbvTaHk2ntPr96O2o52uWQuMibFx+1iggZiXSbRC+NefjRCmAaC+BHSxZYsAUcNr1gQohLT9A==" workbookSaltValue="sUjA8em28dSIX7mLL+xZ+A==" workbookSpinCount="100000" lockStructure="1"/>
  <bookViews>
    <workbookView xWindow="-120" yWindow="-120" windowWidth="20730" windowHeight="11160" xr2:uid="{00000000-000D-0000-FFFF-FFFF00000000}"/>
  </bookViews>
  <sheets>
    <sheet name="1405" sheetId="1" r:id="rId1"/>
    <sheet name="kargozin.com" sheetId="3" state="very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  <c r="H18" i="1"/>
  <c r="B16" i="1"/>
  <c r="C9" i="1"/>
  <c r="A4" i="3" l="1"/>
  <c r="F9" i="1" s="1"/>
  <c r="G9" i="1" s="1"/>
  <c r="C3" i="3"/>
  <c r="A3" i="3"/>
  <c r="C11" i="1"/>
  <c r="F11" i="1" l="1"/>
  <c r="G11" i="1" s="1"/>
  <c r="C10" i="1"/>
  <c r="C14" i="1" s="1"/>
  <c r="F10" i="1" l="1"/>
  <c r="F14" i="1" s="1"/>
  <c r="G10" i="1"/>
  <c r="G13" i="1" s="1"/>
</calcChain>
</file>

<file path=xl/sharedStrings.xml><?xml version="1.0" encoding="utf-8"?>
<sst xmlns="http://schemas.openxmlformats.org/spreadsheetml/2006/main" count="32" uniqueCount="26">
  <si>
    <t>میزان افزایش / کاهش</t>
  </si>
  <si>
    <t>درصد افزایش / کاهش</t>
  </si>
  <si>
    <r>
      <rPr>
        <b/>
        <sz val="12"/>
        <rFont val="B Roya"/>
        <charset val="178"/>
      </rPr>
      <t>تهیه و تنظیم :</t>
    </r>
    <r>
      <rPr>
        <b/>
        <sz val="14"/>
        <rFont val="B Roya"/>
        <charset val="178"/>
      </rPr>
      <t xml:space="preserve"> صیاح الدین شهدی           کارشناس امور اداری و استخدامی</t>
    </r>
  </si>
  <si>
    <r>
      <t xml:space="preserve">لطفاْ جهت فعال سازی فایل، ابتدا در نوار زرد رنگ بالا، روی گزینه </t>
    </r>
    <r>
      <rPr>
        <b/>
        <sz val="13"/>
        <rFont val="B Roya"/>
        <charset val="178"/>
      </rPr>
      <t>Enable Editing</t>
    </r>
    <r>
      <rPr>
        <b/>
        <sz val="13"/>
        <color theme="4" tint="-0.499984740745262"/>
        <rFont val="B Roya"/>
        <charset val="178"/>
      </rPr>
      <t xml:space="preserve">  کلیک کنید.</t>
    </r>
  </si>
  <si>
    <t>kargozin.com</t>
  </si>
  <si>
    <t xml:space="preserve">سال 1404 </t>
  </si>
  <si>
    <t xml:space="preserve">سال 1405 </t>
  </si>
  <si>
    <t>خالص دریافتی
(تومان)</t>
  </si>
  <si>
    <t>محاسبه افزایش حقوق کارکنان دولت در سال 1405 (مصوبه کمیسیون تلفیق)</t>
  </si>
  <si>
    <t>مالیات پرداختی
(تومان)</t>
  </si>
  <si>
    <t>مجله کارگزینی kargozin.com</t>
  </si>
  <si>
    <t>اینستاگرام مجله کارگزینی</t>
  </si>
  <si>
    <t>کانال تلگرام مجله کارگزینی</t>
  </si>
  <si>
    <t>کانال ایتای مجله کارگزینی</t>
  </si>
  <si>
    <t>کانال بله مجله کارگزینی</t>
  </si>
  <si>
    <t>پست الکترونیکی صیاح الدین شهدی</t>
  </si>
  <si>
    <t>وب‌سایت مجله کارگزینی (kargozin.com)</t>
  </si>
  <si>
    <r>
      <t xml:space="preserve">مجموع ارقام آخرین حکم کارگزینی یا قرارداد خود را وارد نمایید (تومان)  </t>
    </r>
    <r>
      <rPr>
        <b/>
        <sz val="14"/>
        <color theme="1"/>
        <rFont val="Symbol"/>
        <family val="1"/>
        <charset val="2"/>
      </rPr>
      <t>¬</t>
    </r>
  </si>
  <si>
    <r>
      <t xml:space="preserve">مجموع ارقام ماهیانه رفاهی، حق‌التدریس و اضافه کار خود را وارد نمایید (تومان)  </t>
    </r>
    <r>
      <rPr>
        <b/>
        <sz val="14"/>
        <color theme="1"/>
        <rFont val="Symbol"/>
        <family val="1"/>
        <charset val="2"/>
      </rPr>
      <t>¬</t>
    </r>
  </si>
  <si>
    <r>
      <rPr>
        <b/>
        <sz val="11"/>
        <color theme="8" tint="-0.499984740745262"/>
        <rFont val="B Mitra"/>
        <charset val="178"/>
      </rPr>
      <t xml:space="preserve">تهیه و تنظیم: </t>
    </r>
    <r>
      <rPr>
        <b/>
        <sz val="14"/>
        <color theme="8" tint="-0.499984740745262"/>
        <rFont val="B Mitra"/>
        <charset val="178"/>
      </rPr>
      <t>صیاح الدین شهدی</t>
    </r>
  </si>
  <si>
    <t>مدرس دوره های آموزش ضمن خدمت</t>
  </si>
  <si>
    <t>مجموع دریافتی
(تومان)</t>
  </si>
  <si>
    <t>مجله کارگزینی   kargozin.com</t>
  </si>
  <si>
    <t>لطفا در کادر زرد رنگ و  بر حسب تومان موارد خواسته شده را وارد نمایید</t>
  </si>
  <si>
    <t>1404/10/16 نسخه 01</t>
  </si>
  <si>
    <r>
      <rPr>
        <b/>
        <sz val="11"/>
        <color theme="1"/>
        <rFont val="B Nazanin"/>
        <charset val="178"/>
      </rPr>
      <t>توضیح مهم برای کاربران</t>
    </r>
    <r>
      <rPr>
        <sz val="11"/>
        <color theme="1"/>
        <rFont val="B Nazanin"/>
        <charset val="178"/>
      </rPr>
      <t xml:space="preserve">
این فایل توسط مجله کارگزینی (kargozin.com) در تاریخ [1404/10/16] و نسخه [شماره یک] تهیه شده و به‌صورت رایگان در اختیار مخاطبان قرار گرفته است.
لطفاً توجه داشته باشید هرگونه ویرایش محتوا، بازنشر یا انتشار نسخه‌ی تغییر‌یافته بدون هماهنگی با ناشر، مجاز نیست و در صورت مشاهده، موضوع از طریق مراجع قانونی پیگیری خواهد شد.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</si>
</sst>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8" tint="-0.499984740745262"/>
      <name val="B Roya"/>
      <charset val="178"/>
    </font>
    <font>
      <b/>
      <sz val="14"/>
      <name val="B Roya"/>
      <charset val="178"/>
    </font>
    <font>
      <b/>
      <sz val="12"/>
      <name val="B Roya"/>
      <charset val="178"/>
    </font>
    <font>
      <b/>
      <sz val="13"/>
      <color theme="4" tint="-0.499984740745262"/>
      <name val="B Roya"/>
      <charset val="178"/>
    </font>
    <font>
      <b/>
      <sz val="13"/>
      <name val="B Roya"/>
      <charset val="178"/>
    </font>
    <font>
      <b/>
      <sz val="12"/>
      <color rgb="FFFF0000"/>
      <name val="B Roya"/>
      <charset val="178"/>
    </font>
    <font>
      <b/>
      <sz val="14"/>
      <color theme="1"/>
      <name val="B Nazanin"/>
      <charset val="178"/>
    </font>
    <font>
      <b/>
      <sz val="16"/>
      <color theme="4" tint="-0.499984740745262"/>
      <name val="B Roya"/>
      <charset val="178"/>
    </font>
    <font>
      <sz val="10"/>
      <color theme="1"/>
      <name val="B Nazanin"/>
      <charset val="178"/>
    </font>
    <font>
      <sz val="11"/>
      <color theme="0"/>
      <name val="Calibri"/>
      <family val="2"/>
      <scheme val="minor"/>
    </font>
    <font>
      <sz val="12"/>
      <color theme="1"/>
      <name val="B Nazanin"/>
      <charset val="178"/>
    </font>
    <font>
      <b/>
      <sz val="14"/>
      <color theme="1"/>
      <name val="Symbol"/>
      <family val="1"/>
      <charset val="2"/>
    </font>
    <font>
      <b/>
      <sz val="14"/>
      <color theme="8" tint="-0.499984740745262"/>
      <name val="B Mitra"/>
      <charset val="178"/>
    </font>
    <font>
      <b/>
      <sz val="11"/>
      <color theme="8" tint="-0.499984740745262"/>
      <name val="B Mitra"/>
      <charset val="178"/>
    </font>
    <font>
      <sz val="8"/>
      <color theme="1"/>
      <name val="B Nazanin"/>
      <charset val="178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DashDotDot">
        <color indexed="64"/>
      </right>
      <top style="double">
        <color indexed="64"/>
      </top>
      <bottom style="mediumDashDotDot">
        <color indexed="64"/>
      </bottom>
      <diagonal/>
    </border>
    <border>
      <left style="mediumDashDotDot">
        <color indexed="64"/>
      </left>
      <right style="mediumDashDotDot">
        <color indexed="64"/>
      </right>
      <top style="double">
        <color indexed="64"/>
      </top>
      <bottom style="mediumDashDotDot">
        <color indexed="64"/>
      </bottom>
      <diagonal/>
    </border>
    <border>
      <left style="mediumDashDotDot">
        <color indexed="64"/>
      </left>
      <right/>
      <top style="double">
        <color indexed="64"/>
      </top>
      <bottom style="mediumDashDotDot">
        <color indexed="64"/>
      </bottom>
      <diagonal/>
    </border>
    <border>
      <left/>
      <right/>
      <top style="double">
        <color indexed="64"/>
      </top>
      <bottom style="mediumDashDotDot">
        <color indexed="64"/>
      </bottom>
      <diagonal/>
    </border>
    <border>
      <left/>
      <right style="double">
        <color indexed="64"/>
      </right>
      <top style="double">
        <color indexed="64"/>
      </top>
      <bottom style="mediumDashDotDot">
        <color indexed="64"/>
      </bottom>
      <diagonal/>
    </border>
    <border>
      <left style="double">
        <color indexed="64"/>
      </left>
      <right style="mediumDashDotDot">
        <color indexed="64"/>
      </right>
      <top style="mediumDashDotDot">
        <color indexed="64"/>
      </top>
      <bottom style="double">
        <color indexed="64"/>
      </bottom>
      <diagonal/>
    </border>
    <border>
      <left style="mediumDashDotDot">
        <color indexed="64"/>
      </left>
      <right style="mediumDashDotDot">
        <color indexed="64"/>
      </right>
      <top style="mediumDashDotDot">
        <color indexed="64"/>
      </top>
      <bottom style="double">
        <color indexed="64"/>
      </bottom>
      <diagonal/>
    </border>
    <border>
      <left style="mediumDashDotDot">
        <color indexed="64"/>
      </left>
      <right/>
      <top style="mediumDashDotDot">
        <color indexed="64"/>
      </top>
      <bottom style="double">
        <color indexed="64"/>
      </bottom>
      <diagonal/>
    </border>
    <border>
      <left/>
      <right/>
      <top style="mediumDashDotDot">
        <color indexed="64"/>
      </top>
      <bottom style="double">
        <color indexed="64"/>
      </bottom>
      <diagonal/>
    </border>
    <border>
      <left/>
      <right style="double">
        <color indexed="64"/>
      </right>
      <top style="mediumDashDotDot">
        <color indexed="64"/>
      </top>
      <bottom style="double">
        <color indexed="64"/>
      </bottom>
      <diagonal/>
    </border>
    <border>
      <left style="dotted">
        <color theme="8" tint="-0.249977111117893"/>
      </left>
      <right style="dotted">
        <color theme="8" tint="-0.249977111117893"/>
      </right>
      <top style="dotted">
        <color theme="8" tint="-0.249977111117893"/>
      </top>
      <bottom style="dotted">
        <color theme="8" tint="-0.249977111117893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0" fillId="2" borderId="0" xfId="0" applyFill="1" applyProtection="1">
      <protection hidden="1"/>
    </xf>
    <xf numFmtId="0" fontId="7" fillId="2" borderId="0" xfId="0" applyFont="1" applyFill="1" applyAlignment="1" applyProtection="1">
      <alignment vertical="center"/>
      <protection hidden="1"/>
    </xf>
    <xf numFmtId="0" fontId="7" fillId="2" borderId="0" xfId="0" applyFont="1" applyFill="1" applyAlignment="1" applyProtection="1">
      <alignment horizontal="center" vertical="center" shrinkToFit="1"/>
      <protection hidden="1"/>
    </xf>
    <xf numFmtId="0" fontId="2" fillId="5" borderId="33" xfId="0" applyFont="1" applyFill="1" applyBorder="1" applyAlignment="1" applyProtection="1">
      <alignment horizontal="center" vertical="center" shrinkToFit="1"/>
      <protection hidden="1"/>
    </xf>
    <xf numFmtId="0" fontId="7" fillId="2" borderId="0" xfId="0" applyFont="1" applyFill="1" applyAlignment="1" applyProtection="1">
      <alignment vertical="center" shrinkToFit="1"/>
      <protection hidden="1"/>
    </xf>
    <xf numFmtId="0" fontId="5" fillId="0" borderId="0" xfId="0" applyFont="1" applyAlignment="1" applyProtection="1">
      <alignment vertical="center" shrinkToFit="1"/>
      <protection hidden="1"/>
    </xf>
    <xf numFmtId="0" fontId="0" fillId="0" borderId="0" xfId="0" applyProtection="1">
      <protection hidden="1"/>
    </xf>
    <xf numFmtId="0" fontId="14" fillId="2" borderId="0" xfId="0" applyFont="1" applyFill="1" applyAlignment="1" applyProtection="1">
      <alignment vertical="top" shrinkToFit="1"/>
      <protection hidden="1"/>
    </xf>
    <xf numFmtId="0" fontId="11" fillId="0" borderId="0" xfId="0" applyFont="1"/>
    <xf numFmtId="0" fontId="11" fillId="0" borderId="0" xfId="0" applyFont="1" applyAlignment="1">
      <alignment wrapText="1"/>
    </xf>
    <xf numFmtId="0" fontId="8" fillId="6" borderId="22" xfId="0" applyFont="1" applyFill="1" applyBorder="1" applyAlignment="1" applyProtection="1">
      <alignment horizontal="center" vertical="center" wrapText="1" shrinkToFit="1"/>
      <protection hidden="1"/>
    </xf>
    <xf numFmtId="0" fontId="8" fillId="6" borderId="20" xfId="0" applyFont="1" applyFill="1" applyBorder="1" applyAlignment="1" applyProtection="1">
      <alignment horizontal="center" vertical="center" wrapText="1" shrinkToFit="1"/>
      <protection hidden="1"/>
    </xf>
    <xf numFmtId="0" fontId="8" fillId="0" borderId="19" xfId="0" applyFont="1" applyBorder="1" applyAlignment="1" applyProtection="1">
      <alignment horizontal="center" shrinkToFit="1"/>
      <protection hidden="1"/>
    </xf>
    <xf numFmtId="3" fontId="8" fillId="0" borderId="17" xfId="0" applyNumberFormat="1" applyFont="1" applyBorder="1" applyAlignment="1" applyProtection="1">
      <alignment horizontal="center" vertical="center" wrapText="1" shrinkToFit="1"/>
      <protection hidden="1"/>
    </xf>
    <xf numFmtId="0" fontId="8" fillId="4" borderId="11" xfId="0" applyFont="1" applyFill="1" applyBorder="1" applyAlignment="1" applyProtection="1">
      <alignment horizontal="center" shrinkToFit="1"/>
      <protection hidden="1"/>
    </xf>
    <xf numFmtId="3" fontId="8" fillId="4" borderId="2" xfId="0" applyNumberFormat="1" applyFont="1" applyFill="1" applyBorder="1" applyAlignment="1" applyProtection="1">
      <alignment horizontal="center" vertical="center" shrinkToFit="1"/>
      <protection hidden="1"/>
    </xf>
    <xf numFmtId="3" fontId="8" fillId="0" borderId="2" xfId="0" applyNumberFormat="1" applyFont="1" applyBorder="1" applyAlignment="1" applyProtection="1">
      <alignment horizontal="center" vertical="center" wrapText="1" shrinkToFit="1"/>
      <protection hidden="1"/>
    </xf>
    <xf numFmtId="9" fontId="8" fillId="7" borderId="14" xfId="1" applyFont="1" applyFill="1" applyBorder="1" applyAlignment="1" applyProtection="1">
      <alignment horizontal="center" vertical="center" shrinkToFit="1" readingOrder="1"/>
      <protection hidden="1"/>
    </xf>
    <xf numFmtId="0" fontId="10" fillId="0" borderId="0" xfId="0" applyFont="1" applyAlignment="1" applyProtection="1">
      <alignment horizontal="left" vertical="top"/>
      <protection hidden="1"/>
    </xf>
    <xf numFmtId="0" fontId="16" fillId="0" borderId="0" xfId="0" applyFont="1" applyAlignment="1" applyProtection="1">
      <alignment horizontal="left" vertical="top"/>
      <protection hidden="1"/>
    </xf>
    <xf numFmtId="0" fontId="8" fillId="4" borderId="31" xfId="0" applyFont="1" applyFill="1" applyBorder="1" applyAlignment="1" applyProtection="1">
      <alignment horizontal="center" vertical="center" shrinkToFit="1"/>
      <protection hidden="1"/>
    </xf>
    <xf numFmtId="0" fontId="8" fillId="4" borderId="26" xfId="0" applyFont="1" applyFill="1" applyBorder="1" applyAlignment="1" applyProtection="1">
      <alignment horizontal="center" vertical="center" shrinkToFit="1"/>
      <protection hidden="1"/>
    </xf>
    <xf numFmtId="3" fontId="8" fillId="3" borderId="27" xfId="0" applyNumberFormat="1" applyFont="1" applyFill="1" applyBorder="1" applyAlignment="1" applyProtection="1">
      <alignment horizontal="center" vertical="center" shrinkToFit="1"/>
      <protection locked="0" hidden="1"/>
    </xf>
    <xf numFmtId="3" fontId="8" fillId="3" borderId="32" xfId="0" applyNumberFormat="1" applyFont="1" applyFill="1" applyBorder="1" applyAlignment="1" applyProtection="1">
      <alignment horizontal="center" vertical="center" shrinkToFit="1"/>
      <protection locked="0" hidden="1"/>
    </xf>
    <xf numFmtId="0" fontId="8" fillId="4" borderId="23" xfId="0" applyFont="1" applyFill="1" applyBorder="1" applyAlignment="1" applyProtection="1">
      <alignment horizontal="center" vertical="center" shrinkToFit="1"/>
      <protection hidden="1"/>
    </xf>
    <xf numFmtId="0" fontId="8" fillId="4" borderId="24" xfId="0" applyFont="1" applyFill="1" applyBorder="1" applyAlignment="1" applyProtection="1">
      <alignment horizontal="center" vertical="center" shrinkToFit="1"/>
      <protection hidden="1"/>
    </xf>
    <xf numFmtId="0" fontId="8" fillId="4" borderId="25" xfId="0" applyFont="1" applyFill="1" applyBorder="1" applyAlignment="1" applyProtection="1">
      <alignment horizontal="center" vertical="center" shrinkToFit="1"/>
      <protection hidden="1"/>
    </xf>
    <xf numFmtId="0" fontId="2" fillId="2" borderId="1" xfId="0" applyFont="1" applyFill="1" applyBorder="1" applyAlignment="1" applyProtection="1">
      <alignment horizontal="center" vertical="center" shrinkToFit="1"/>
      <protection hidden="1"/>
    </xf>
    <xf numFmtId="0" fontId="9" fillId="2" borderId="1" xfId="0" applyFont="1" applyFill="1" applyBorder="1" applyAlignment="1" applyProtection="1">
      <alignment horizontal="center" vertical="center" shrinkToFit="1"/>
      <protection hidden="1"/>
    </xf>
    <xf numFmtId="0" fontId="3" fillId="2" borderId="4" xfId="0" applyFont="1" applyFill="1" applyBorder="1" applyAlignment="1" applyProtection="1">
      <alignment horizontal="center" vertical="center" shrinkToFit="1"/>
      <protection hidden="1"/>
    </xf>
    <xf numFmtId="0" fontId="7" fillId="2" borderId="34" xfId="0" applyFont="1" applyFill="1" applyBorder="1" applyAlignment="1" applyProtection="1">
      <alignment horizontal="center" vertical="center" shrinkToFit="1"/>
      <protection hidden="1"/>
    </xf>
    <xf numFmtId="0" fontId="5" fillId="0" borderId="0" xfId="0" applyFont="1" applyAlignment="1" applyProtection="1">
      <alignment horizontal="center" vertical="center" shrinkToFit="1"/>
      <protection hidden="1"/>
    </xf>
    <xf numFmtId="0" fontId="8" fillId="4" borderId="28" xfId="0" applyFont="1" applyFill="1" applyBorder="1" applyAlignment="1" applyProtection="1">
      <alignment horizontal="center" vertical="center" shrinkToFit="1"/>
      <protection hidden="1"/>
    </xf>
    <xf numFmtId="0" fontId="8" fillId="4" borderId="29" xfId="0" applyFont="1" applyFill="1" applyBorder="1" applyAlignment="1" applyProtection="1">
      <alignment horizontal="center" vertical="center" shrinkToFit="1"/>
      <protection hidden="1"/>
    </xf>
    <xf numFmtId="0" fontId="8" fillId="4" borderId="30" xfId="0" applyFont="1" applyFill="1" applyBorder="1" applyAlignment="1" applyProtection="1">
      <alignment horizontal="center" vertical="center" shrinkToFit="1"/>
      <protection hidden="1"/>
    </xf>
    <xf numFmtId="0" fontId="8" fillId="0" borderId="11" xfId="0" applyFont="1" applyBorder="1" applyAlignment="1" applyProtection="1">
      <alignment horizontal="center" vertical="center" shrinkToFit="1"/>
      <protection hidden="1"/>
    </xf>
    <xf numFmtId="0" fontId="8" fillId="7" borderId="11" xfId="0" applyFont="1" applyFill="1" applyBorder="1" applyAlignment="1" applyProtection="1">
      <alignment horizontal="center" vertical="center" shrinkToFit="1"/>
      <protection hidden="1"/>
    </xf>
    <xf numFmtId="0" fontId="8" fillId="7" borderId="13" xfId="0" applyFont="1" applyFill="1" applyBorder="1" applyAlignment="1" applyProtection="1">
      <alignment horizontal="center" vertical="center" shrinkToFit="1"/>
      <protection hidden="1"/>
    </xf>
    <xf numFmtId="3" fontId="12" fillId="0" borderId="7" xfId="0" applyNumberFormat="1" applyFont="1" applyBorder="1" applyAlignment="1" applyProtection="1">
      <alignment horizontal="center" vertical="center" shrinkToFit="1"/>
      <protection hidden="1"/>
    </xf>
    <xf numFmtId="3" fontId="12" fillId="0" borderId="4" xfId="0" applyNumberFormat="1" applyFont="1" applyBorder="1" applyAlignment="1" applyProtection="1">
      <alignment horizontal="center" vertical="center" shrinkToFit="1"/>
      <protection hidden="1"/>
    </xf>
    <xf numFmtId="3" fontId="12" fillId="0" borderId="8" xfId="0" applyNumberFormat="1" applyFont="1" applyBorder="1" applyAlignment="1" applyProtection="1">
      <alignment horizontal="center" vertical="center" shrinkToFit="1"/>
      <protection hidden="1"/>
    </xf>
    <xf numFmtId="3" fontId="12" fillId="0" borderId="9" xfId="0" applyNumberFormat="1" applyFont="1" applyBorder="1" applyAlignment="1" applyProtection="1">
      <alignment horizontal="center" vertical="center" shrinkToFit="1"/>
      <protection hidden="1"/>
    </xf>
    <xf numFmtId="3" fontId="12" fillId="0" borderId="1" xfId="0" applyNumberFormat="1" applyFont="1" applyBorder="1" applyAlignment="1" applyProtection="1">
      <alignment horizontal="center" vertical="center" shrinkToFit="1"/>
      <protection hidden="1"/>
    </xf>
    <xf numFmtId="3" fontId="12" fillId="0" borderId="10" xfId="0" applyNumberFormat="1" applyFont="1" applyBorder="1" applyAlignment="1" applyProtection="1">
      <alignment horizontal="center" vertical="center" shrinkToFit="1"/>
      <protection hidden="1"/>
    </xf>
    <xf numFmtId="0" fontId="8" fillId="6" borderId="20" xfId="0" applyFont="1" applyFill="1" applyBorder="1" applyAlignment="1" applyProtection="1">
      <alignment horizontal="center" vertical="center" wrapText="1" shrinkToFit="1"/>
      <protection hidden="1"/>
    </xf>
    <xf numFmtId="0" fontId="8" fillId="6" borderId="21" xfId="0" applyFont="1" applyFill="1" applyBorder="1" applyAlignment="1" applyProtection="1">
      <alignment horizontal="center" vertical="center" wrapText="1" shrinkToFit="1"/>
      <protection hidden="1"/>
    </xf>
    <xf numFmtId="3" fontId="8" fillId="0" borderId="17" xfId="0" applyNumberFormat="1" applyFont="1" applyBorder="1" applyAlignment="1" applyProtection="1">
      <alignment horizontal="center" vertical="center" shrinkToFit="1"/>
      <protection hidden="1"/>
    </xf>
    <xf numFmtId="3" fontId="8" fillId="0" borderId="18" xfId="0" applyNumberFormat="1" applyFont="1" applyBorder="1" applyAlignment="1" applyProtection="1">
      <alignment horizontal="center" vertical="center" shrinkToFit="1"/>
      <protection hidden="1"/>
    </xf>
    <xf numFmtId="3" fontId="8" fillId="4" borderId="2" xfId="0" applyNumberFormat="1" applyFont="1" applyFill="1" applyBorder="1" applyAlignment="1" applyProtection="1">
      <alignment horizontal="center" vertical="center" shrinkToFit="1"/>
      <protection hidden="1"/>
    </xf>
    <xf numFmtId="3" fontId="8" fillId="4" borderId="12" xfId="0" applyNumberFormat="1" applyFont="1" applyFill="1" applyBorder="1" applyAlignment="1" applyProtection="1">
      <alignment horizontal="center" vertical="center" shrinkToFit="1"/>
      <protection hidden="1"/>
    </xf>
    <xf numFmtId="0" fontId="14" fillId="2" borderId="0" xfId="0" applyFont="1" applyFill="1" applyAlignment="1" applyProtection="1">
      <alignment horizontal="center" shrinkToFit="1"/>
      <protection hidden="1"/>
    </xf>
    <xf numFmtId="0" fontId="14" fillId="2" borderId="0" xfId="0" applyFont="1" applyFill="1" applyAlignment="1" applyProtection="1">
      <alignment horizontal="center" vertical="top" shrinkToFit="1"/>
      <protection hidden="1"/>
    </xf>
    <xf numFmtId="0" fontId="2" fillId="5" borderId="35" xfId="0" applyFont="1" applyFill="1" applyBorder="1" applyAlignment="1" applyProtection="1">
      <alignment horizontal="center" vertical="center" shrinkToFit="1"/>
      <protection hidden="1"/>
    </xf>
    <xf numFmtId="0" fontId="2" fillId="5" borderId="36" xfId="0" applyFont="1" applyFill="1" applyBorder="1" applyAlignment="1" applyProtection="1">
      <alignment horizontal="center" vertical="center" shrinkToFit="1"/>
      <protection hidden="1"/>
    </xf>
    <xf numFmtId="0" fontId="2" fillId="5" borderId="37" xfId="0" applyFont="1" applyFill="1" applyBorder="1" applyAlignment="1" applyProtection="1">
      <alignment horizontal="center" vertical="center" shrinkToFit="1"/>
      <protection hidden="1"/>
    </xf>
    <xf numFmtId="3" fontId="8" fillId="0" borderId="2" xfId="0" applyNumberFormat="1" applyFont="1" applyBorder="1" applyAlignment="1" applyProtection="1">
      <alignment horizontal="center" vertical="center" shrinkToFit="1"/>
      <protection hidden="1"/>
    </xf>
    <xf numFmtId="3" fontId="8" fillId="0" borderId="12" xfId="0" applyNumberFormat="1" applyFont="1" applyBorder="1" applyAlignment="1" applyProtection="1">
      <alignment horizontal="center" vertical="center" shrinkToFit="1"/>
      <protection hidden="1"/>
    </xf>
    <xf numFmtId="9" fontId="8" fillId="7" borderId="2" xfId="1" applyFont="1" applyFill="1" applyBorder="1" applyAlignment="1" applyProtection="1">
      <alignment horizontal="center" vertical="center" shrinkToFit="1" readingOrder="1"/>
      <protection hidden="1"/>
    </xf>
    <xf numFmtId="9" fontId="8" fillId="7" borderId="12" xfId="1" applyFont="1" applyFill="1" applyBorder="1" applyAlignment="1" applyProtection="1">
      <alignment horizontal="center" vertical="center" shrinkToFit="1" readingOrder="1"/>
      <protection hidden="1"/>
    </xf>
    <xf numFmtId="9" fontId="8" fillId="7" borderId="14" xfId="1" applyFont="1" applyFill="1" applyBorder="1" applyAlignment="1" applyProtection="1">
      <alignment horizontal="center" vertical="center" shrinkToFit="1" readingOrder="1"/>
      <protection hidden="1"/>
    </xf>
    <xf numFmtId="9" fontId="8" fillId="7" borderId="15" xfId="1" applyFont="1" applyFill="1" applyBorder="1" applyAlignment="1" applyProtection="1">
      <alignment horizontal="center" vertical="center" shrinkToFit="1" readingOrder="1"/>
      <protection hidden="1"/>
    </xf>
    <xf numFmtId="3" fontId="8" fillId="0" borderId="38" xfId="0" applyNumberFormat="1" applyFont="1" applyBorder="1" applyAlignment="1" applyProtection="1">
      <alignment horizontal="center" vertical="center" shrinkToFit="1"/>
      <protection hidden="1"/>
    </xf>
    <xf numFmtId="3" fontId="8" fillId="0" borderId="39" xfId="0" applyNumberFormat="1" applyFont="1" applyBorder="1" applyAlignment="1" applyProtection="1">
      <alignment horizontal="center" vertical="center" shrinkToFit="1"/>
      <protection hidden="1"/>
    </xf>
    <xf numFmtId="3" fontId="8" fillId="0" borderId="40" xfId="0" applyNumberFormat="1" applyFont="1" applyBorder="1" applyAlignment="1" applyProtection="1">
      <alignment horizontal="center" vertical="center" shrinkToFit="1"/>
      <protection hidden="1"/>
    </xf>
    <xf numFmtId="3" fontId="8" fillId="4" borderId="5" xfId="0" applyNumberFormat="1" applyFont="1" applyFill="1" applyBorder="1" applyAlignment="1" applyProtection="1">
      <alignment horizontal="center" vertical="center" shrinkToFit="1"/>
      <protection hidden="1"/>
    </xf>
    <xf numFmtId="3" fontId="8" fillId="4" borderId="3" xfId="0" applyNumberFormat="1" applyFont="1" applyFill="1" applyBorder="1" applyAlignment="1" applyProtection="1">
      <alignment horizontal="center" vertical="center" shrinkToFit="1"/>
      <protection hidden="1"/>
    </xf>
    <xf numFmtId="3" fontId="8" fillId="4" borderId="6" xfId="0" applyNumberFormat="1" applyFont="1" applyFill="1" applyBorder="1" applyAlignment="1" applyProtection="1">
      <alignment horizontal="center" vertical="center" shrinkToFit="1"/>
      <protection hidden="1"/>
    </xf>
    <xf numFmtId="3" fontId="8" fillId="0" borderId="5" xfId="0" applyNumberFormat="1" applyFont="1" applyBorder="1" applyAlignment="1" applyProtection="1">
      <alignment horizontal="center" vertical="center" shrinkToFit="1"/>
      <protection hidden="1"/>
    </xf>
    <xf numFmtId="3" fontId="8" fillId="0" borderId="3" xfId="0" applyNumberFormat="1" applyFont="1" applyBorder="1" applyAlignment="1" applyProtection="1">
      <alignment horizontal="center" vertical="center" shrinkToFit="1"/>
      <protection hidden="1"/>
    </xf>
    <xf numFmtId="3" fontId="8" fillId="0" borderId="6" xfId="0" applyNumberFormat="1" applyFont="1" applyBorder="1" applyAlignment="1" applyProtection="1">
      <alignment horizontal="center" vertical="center" shrinkToFit="1"/>
      <protection hidden="1"/>
    </xf>
    <xf numFmtId="9" fontId="8" fillId="7" borderId="41" xfId="1" applyFont="1" applyFill="1" applyBorder="1" applyAlignment="1" applyProtection="1">
      <alignment horizontal="center" vertical="center" shrinkToFit="1" readingOrder="1"/>
      <protection hidden="1"/>
    </xf>
    <xf numFmtId="9" fontId="8" fillId="7" borderId="42" xfId="1" applyFont="1" applyFill="1" applyBorder="1" applyAlignment="1" applyProtection="1">
      <alignment horizontal="center" vertical="center" shrinkToFit="1" readingOrder="1"/>
      <protection hidden="1"/>
    </xf>
    <xf numFmtId="9" fontId="8" fillId="7" borderId="43" xfId="1" applyFont="1" applyFill="1" applyBorder="1" applyAlignment="1" applyProtection="1">
      <alignment horizontal="center" vertical="center" shrinkToFit="1" readingOrder="1"/>
      <protection hidden="1"/>
    </xf>
    <xf numFmtId="0" fontId="8" fillId="6" borderId="44" xfId="0" applyFont="1" applyFill="1" applyBorder="1" applyAlignment="1" applyProtection="1">
      <alignment horizontal="center" vertical="center" wrapText="1" shrinkToFit="1"/>
      <protection hidden="1"/>
    </xf>
    <xf numFmtId="0" fontId="8" fillId="6" borderId="16" xfId="0" applyFont="1" applyFill="1" applyBorder="1" applyAlignment="1" applyProtection="1">
      <alignment horizontal="center" vertical="center" wrapText="1" shrinkToFit="1"/>
      <protection hidden="1"/>
    </xf>
    <xf numFmtId="0" fontId="8" fillId="6" borderId="45" xfId="0" applyFont="1" applyFill="1" applyBorder="1" applyAlignment="1" applyProtection="1">
      <alignment horizontal="center" vertical="center" wrapText="1" shrinkToFit="1"/>
      <protection hidden="1"/>
    </xf>
    <xf numFmtId="0" fontId="17" fillId="0" borderId="0" xfId="0" applyFont="1" applyAlignment="1" applyProtection="1">
      <alignment horizontal="right" vertical="top" wrapText="1"/>
      <protection hidden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306917</xdr:colOff>
      <xdr:row>0</xdr:row>
      <xdr:rowOff>285750</xdr:rowOff>
    </xdr:from>
    <xdr:to>
      <xdr:col>7</xdr:col>
      <xdr:colOff>1364193</xdr:colOff>
      <xdr:row>4</xdr:row>
      <xdr:rowOff>13035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74DF76-6A96-4AF6-BAA1-A487887B9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9697634" y="285750"/>
          <a:ext cx="1057276" cy="10314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ZhowanMarket@gmail.com" TargetMode="External"/><Relationship Id="rId3" Type="http://schemas.openxmlformats.org/officeDocument/2006/relationships/hyperlink" Target="https://shenasname.ir/" TargetMode="External"/><Relationship Id="rId7" Type="http://schemas.openxmlformats.org/officeDocument/2006/relationships/hyperlink" Target="https://eitaa.com/joinchat/2472476892Cc49c00e72f" TargetMode="External"/><Relationship Id="rId2" Type="http://schemas.openxmlformats.org/officeDocument/2006/relationships/hyperlink" Target="https://t.me/sayahshahdi" TargetMode="External"/><Relationship Id="rId1" Type="http://schemas.openxmlformats.org/officeDocument/2006/relationships/hyperlink" Target="https://www.instagram.com/sayah.shahdi" TargetMode="External"/><Relationship Id="rId6" Type="http://schemas.openxmlformats.org/officeDocument/2006/relationships/hyperlink" Target="https://ble.ir/join/7Av5Cf8ewk" TargetMode="External"/><Relationship Id="rId5" Type="http://schemas.openxmlformats.org/officeDocument/2006/relationships/hyperlink" Target="https://www.instagram.com/sayah.shahdi/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s://kargozin.com/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ZhowanMarket@gmail.com" TargetMode="External"/><Relationship Id="rId2" Type="http://schemas.openxmlformats.org/officeDocument/2006/relationships/hyperlink" Target="https://t.me/sayahshahdi" TargetMode="External"/><Relationship Id="rId1" Type="http://schemas.openxmlformats.org/officeDocument/2006/relationships/hyperlink" Target="https://www.instagram.com/sayah.shahdi" TargetMode="External"/><Relationship Id="rId5" Type="http://schemas.openxmlformats.org/officeDocument/2006/relationships/hyperlink" Target="https://kargozin.com/" TargetMode="External"/><Relationship Id="rId4" Type="http://schemas.openxmlformats.org/officeDocument/2006/relationships/hyperlink" Target="https://shenasname.i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22"/>
  <sheetViews>
    <sheetView showGridLines="0" showRowColHeaders="0" rightToLeft="1" tabSelected="1" zoomScale="90" zoomScaleNormal="90" workbookViewId="0"/>
  </sheetViews>
  <sheetFormatPr defaultRowHeight="15" x14ac:dyDescent="0.25"/>
  <cols>
    <col min="1" max="1" width="7.140625" style="7" customWidth="1"/>
    <col min="2" max="2" width="33.28515625" style="7" customWidth="1"/>
    <col min="3" max="3" width="1" style="7" customWidth="1"/>
    <col min="4" max="4" width="24.140625" style="7" customWidth="1"/>
    <col min="5" max="5" width="1" style="7" customWidth="1"/>
    <col min="6" max="6" width="23.42578125" style="7" customWidth="1"/>
    <col min="7" max="7" width="0.85546875" style="7" customWidth="1"/>
    <col min="8" max="8" width="26.7109375" style="7" customWidth="1"/>
    <col min="9" max="16384" width="9.140625" style="7"/>
  </cols>
  <sheetData>
    <row r="1" spans="1:14" ht="25.5" customHeight="1" x14ac:dyDescent="0.25">
      <c r="B1" s="28" t="s">
        <v>8</v>
      </c>
      <c r="C1" s="28"/>
      <c r="D1" s="29"/>
      <c r="E1" s="29"/>
      <c r="F1" s="29"/>
      <c r="G1" s="29"/>
      <c r="H1" s="29"/>
    </row>
    <row r="2" spans="1:14" ht="25.5" customHeight="1" x14ac:dyDescent="0.25">
      <c r="B2" s="30" t="s">
        <v>2</v>
      </c>
      <c r="C2" s="30"/>
      <c r="D2" s="30"/>
      <c r="E2" s="30"/>
      <c r="F2" s="30"/>
      <c r="G2" s="30"/>
      <c r="H2" s="30"/>
    </row>
    <row r="3" spans="1:14" ht="22.5" x14ac:dyDescent="0.25">
      <c r="A3" s="1"/>
      <c r="B3" s="32" t="s">
        <v>3</v>
      </c>
      <c r="C3" s="32"/>
      <c r="D3" s="32"/>
      <c r="E3" s="32"/>
      <c r="F3" s="32"/>
      <c r="G3" s="6"/>
      <c r="H3" s="6"/>
    </row>
    <row r="4" spans="1:14" ht="29.25" customHeight="1" thickBot="1" x14ac:dyDescent="0.3">
      <c r="A4" s="2"/>
      <c r="B4" s="31" t="s">
        <v>23</v>
      </c>
      <c r="C4" s="31"/>
      <c r="D4" s="31"/>
      <c r="E4" s="31"/>
      <c r="F4" s="31"/>
      <c r="G4" s="5"/>
      <c r="H4" s="5"/>
    </row>
    <row r="5" spans="1:14" ht="35.25" customHeight="1" thickTop="1" thickBot="1" x14ac:dyDescent="0.3">
      <c r="A5" s="2"/>
      <c r="B5" s="25" t="s">
        <v>17</v>
      </c>
      <c r="C5" s="26"/>
      <c r="D5" s="26"/>
      <c r="E5" s="27"/>
      <c r="F5" s="27"/>
      <c r="G5" s="22"/>
      <c r="H5" s="23">
        <v>0</v>
      </c>
    </row>
    <row r="6" spans="1:14" ht="35.25" customHeight="1" thickBot="1" x14ac:dyDescent="0.3">
      <c r="A6" s="2"/>
      <c r="B6" s="33" t="s">
        <v>18</v>
      </c>
      <c r="C6" s="34"/>
      <c r="D6" s="34"/>
      <c r="E6" s="35"/>
      <c r="F6" s="35"/>
      <c r="G6" s="21"/>
      <c r="H6" s="24">
        <v>0</v>
      </c>
    </row>
    <row r="7" spans="1:14" ht="6.75" customHeight="1" thickTop="1" thickBot="1" x14ac:dyDescent="0.3">
      <c r="A7" s="2"/>
      <c r="B7" s="3"/>
      <c r="C7" s="3"/>
      <c r="D7" s="3"/>
      <c r="E7" s="3"/>
      <c r="F7" s="3"/>
      <c r="G7" s="3"/>
      <c r="H7" s="3"/>
    </row>
    <row r="8" spans="1:14" ht="48" customHeight="1" thickTop="1" thickBot="1" x14ac:dyDescent="0.3">
      <c r="B8" s="11" t="s">
        <v>4</v>
      </c>
      <c r="C8" s="74" t="s">
        <v>21</v>
      </c>
      <c r="D8" s="75"/>
      <c r="E8" s="76"/>
      <c r="F8" s="12" t="s">
        <v>9</v>
      </c>
      <c r="G8" s="45" t="s">
        <v>7</v>
      </c>
      <c r="H8" s="46"/>
    </row>
    <row r="9" spans="1:14" ht="28.5" customHeight="1" thickTop="1" x14ac:dyDescent="0.6">
      <c r="B9" s="13" t="s">
        <v>5</v>
      </c>
      <c r="C9" s="62">
        <f>H5+H6</f>
        <v>0</v>
      </c>
      <c r="D9" s="63"/>
      <c r="E9" s="64"/>
      <c r="F9" s="14">
        <f>IF(B8=kargozin.com!A1,IF(kargozin.com!A4=24000000,IF(H5+H6&lt;=24000000,0, 0.1*MAX(0,MIN(H5-24000000*H5/(H5+H6),6000000)) + 0.15*MAX(0,MIN((H5-24000000*H5/(H5+H6))-6000000,8000000)) + 0.2*MAX(0,MIN((H5-24000000*H5/(H5+H6))-14000000,12000000)) + 0.25*MAX(0,MIN((H5-24000000*H5/(H5+H6))-26000000,16700000)) + 0.3*MAX(0,(H5-24000000*H5/(H5+H6))-42700000) + 0.1*MAX(0,H6-24000000*H6/(H5+H6)) ),"#VALUE"))</f>
        <v>0</v>
      </c>
      <c r="G9" s="47">
        <f>C9-F9</f>
        <v>0</v>
      </c>
      <c r="H9" s="48"/>
    </row>
    <row r="10" spans="1:14" ht="24" x14ac:dyDescent="0.6">
      <c r="B10" s="15" t="s">
        <v>0</v>
      </c>
      <c r="C10" s="65">
        <f>C11-C9</f>
        <v>3000000</v>
      </c>
      <c r="D10" s="66"/>
      <c r="E10" s="67"/>
      <c r="F10" s="16">
        <f>F11-F9</f>
        <v>0</v>
      </c>
      <c r="G10" s="49">
        <f>G11-G9</f>
        <v>3000000</v>
      </c>
      <c r="H10" s="50"/>
    </row>
    <row r="11" spans="1:14" ht="20.25" customHeight="1" x14ac:dyDescent="0.25">
      <c r="B11" s="36" t="s">
        <v>6</v>
      </c>
      <c r="C11" s="68">
        <f>(C9*1.2)+3000000</f>
        <v>3000000</v>
      </c>
      <c r="D11" s="69"/>
      <c r="E11" s="70"/>
      <c r="F11" s="17">
        <f>IF(kargozin.com!A4&lt;30000000,IF(C11&lt;=40000000,0, IF(C11&lt;=80000000, (C11-40000000)*0.1, IF(C11&lt;=100000000, (40000000*0.1)+((C11-80000000)*0.15), IF(C11&lt;=120000000, (40000000*0.1)+(20000000*0.15)+((C11-100000000)*0.2), IF(C11&lt;=140000000, (40000000*0.1)+(20000000*0.15)+(20000000*0.2)+((C11-120000000)*0.25), (40000000*0.1)+(20000000*0.15)+(20000000*0.2)+(20000000*0.25)+((C11-140000000)*0.3)))))),C11+C10+C9)</f>
        <v>0</v>
      </c>
      <c r="G11" s="56">
        <f>C11-F11</f>
        <v>3000000</v>
      </c>
      <c r="H11" s="57"/>
    </row>
    <row r="12" spans="1:14" ht="10.5" customHeight="1" x14ac:dyDescent="0.25">
      <c r="B12" s="36"/>
      <c r="C12" s="39" t="s">
        <v>22</v>
      </c>
      <c r="D12" s="40"/>
      <c r="E12" s="40"/>
      <c r="F12" s="41"/>
      <c r="G12" s="56"/>
      <c r="H12" s="57"/>
    </row>
    <row r="13" spans="1:14" ht="7.5" customHeight="1" x14ac:dyDescent="0.25">
      <c r="B13" s="37" t="s">
        <v>1</v>
      </c>
      <c r="C13" s="42"/>
      <c r="D13" s="43"/>
      <c r="E13" s="43"/>
      <c r="F13" s="44"/>
      <c r="G13" s="58">
        <f>IF(H5=0,0,G10/G9)</f>
        <v>0</v>
      </c>
      <c r="H13" s="59"/>
    </row>
    <row r="14" spans="1:14" ht="30" customHeight="1" thickBot="1" x14ac:dyDescent="0.3">
      <c r="B14" s="38"/>
      <c r="C14" s="71">
        <f>IF(H5=0,0,C10/C9)</f>
        <v>0</v>
      </c>
      <c r="D14" s="72"/>
      <c r="E14" s="73"/>
      <c r="F14" s="18">
        <f>IF(F10=0,0,(F10/F9))</f>
        <v>0</v>
      </c>
      <c r="G14" s="60"/>
      <c r="H14" s="61"/>
    </row>
    <row r="15" spans="1:14" ht="6" customHeight="1" thickTop="1" x14ac:dyDescent="0.25">
      <c r="H15" s="19"/>
      <c r="J15" s="2"/>
      <c r="K15" s="2"/>
      <c r="L15" s="2"/>
      <c r="M15" s="2"/>
      <c r="N15" s="2"/>
    </row>
    <row r="16" spans="1:14" ht="27.75" x14ac:dyDescent="0.55000000000000004">
      <c r="B16" s="4" t="str">
        <f>IF(C12="مجله کارگزینی   kargozin.com","اینستاگرام مجله کارگزینی","اینستاکرام مجله کارگزینی")</f>
        <v>اینستاگرام مجله کارگزینی</v>
      </c>
      <c r="D16" s="51" t="s">
        <v>19</v>
      </c>
      <c r="E16" s="51"/>
      <c r="F16" s="51"/>
      <c r="H16" s="4" t="str">
        <f>IF(D18="مدرس دوره های آموزش ضمن خدمت","کانال ایتای مجله کارگزینی","کانال ایتا مجله کارگزینی")</f>
        <v>کانال ایتای مجله کارگزینی</v>
      </c>
    </row>
    <row r="17" spans="2:8" ht="5.25" customHeight="1" x14ac:dyDescent="0.25"/>
    <row r="18" spans="2:8" ht="27.75" x14ac:dyDescent="0.25">
      <c r="B18" s="4" t="s">
        <v>12</v>
      </c>
      <c r="D18" s="52" t="s">
        <v>20</v>
      </c>
      <c r="E18" s="52"/>
      <c r="F18" s="52"/>
      <c r="H18" s="4" t="str">
        <f>IF(D16="تهیه و تنظیم: صیاح الدین شهدی","کانال بله مجله کارگزینی","کانال بله مجله کارگزبنی")</f>
        <v>کانال بله مجله کارگزینی</v>
      </c>
    </row>
    <row r="19" spans="2:8" ht="4.5" customHeight="1" x14ac:dyDescent="0.25"/>
    <row r="20" spans="2:8" ht="27.75" x14ac:dyDescent="0.25">
      <c r="B20" s="53" t="s">
        <v>16</v>
      </c>
      <c r="C20" s="54"/>
      <c r="D20" s="55"/>
      <c r="E20" s="8"/>
      <c r="F20" s="53" t="s">
        <v>15</v>
      </c>
      <c r="G20" s="54"/>
      <c r="H20" s="55"/>
    </row>
    <row r="21" spans="2:8" x14ac:dyDescent="0.25">
      <c r="H21" s="20" t="s">
        <v>24</v>
      </c>
    </row>
    <row r="22" spans="2:8" ht="195" customHeight="1" x14ac:dyDescent="0.25">
      <c r="B22" s="77" t="s">
        <v>25</v>
      </c>
      <c r="C22" s="77"/>
      <c r="D22" s="77"/>
      <c r="E22" s="77"/>
      <c r="F22" s="77"/>
      <c r="G22" s="77"/>
      <c r="H22" s="77"/>
    </row>
  </sheetData>
  <sheetProtection algorithmName="SHA-512" hashValue="0hL1CfyINkQZMwf0gyAEL2+Sc1BMbzisGlfnCUzwXVLtO8y7iOpUs0orxMUcLKxUynz3/Lumi0EZXS0F9ljyig==" saltValue="LVPhgmOj6Y03uqN/caqZcg==" spinCount="100000" sheet="1" objects="1" scenarios="1"/>
  <mergeCells count="24">
    <mergeCell ref="B22:H22"/>
    <mergeCell ref="D16:F16"/>
    <mergeCell ref="D18:F18"/>
    <mergeCell ref="B20:D20"/>
    <mergeCell ref="F20:H20"/>
    <mergeCell ref="G11:H12"/>
    <mergeCell ref="G13:H14"/>
    <mergeCell ref="C11:E11"/>
    <mergeCell ref="C14:E14"/>
    <mergeCell ref="B6:F6"/>
    <mergeCell ref="B11:B12"/>
    <mergeCell ref="B13:B14"/>
    <mergeCell ref="C12:F13"/>
    <mergeCell ref="G8:H8"/>
    <mergeCell ref="G9:H9"/>
    <mergeCell ref="G10:H10"/>
    <mergeCell ref="C9:E9"/>
    <mergeCell ref="C10:E10"/>
    <mergeCell ref="C8:E8"/>
    <mergeCell ref="B5:F5"/>
    <mergeCell ref="B1:H1"/>
    <mergeCell ref="B2:H2"/>
    <mergeCell ref="B4:F4"/>
    <mergeCell ref="B3:F3"/>
  </mergeCells>
  <hyperlinks>
    <hyperlink ref="B16:C16" r:id="rId1" display="اینستاگرام (instagram)" xr:uid="{02DDBB76-BC76-4348-B9BC-86B3F8DA0669}"/>
    <hyperlink ref="B18:C18" r:id="rId2" display="کلاب هاوس ClubHouse" xr:uid="{EEBDCA94-E244-4B8B-B1FE-22A52B08368C}"/>
    <hyperlink ref="B20" r:id="rId3" display="https://shenasname.ir/" xr:uid="{D865B52C-EDE2-4E6C-919C-072BB17377E4}"/>
    <hyperlink ref="B20:C20" r:id="rId4" display="وب‌سایت مجله کارگزینی (kargozin.com)" xr:uid="{36ABDFE5-1235-4312-9C75-D7624932E971}"/>
    <hyperlink ref="D16:F16" r:id="rId5" display="تهیه و تنظیم: صیاح الدین شهدی" xr:uid="{384FE21C-4B97-474D-A55F-6F63DCC6D4D6}"/>
    <hyperlink ref="H18" r:id="rId6" display="کانال بله مجله کارگزینی" xr:uid="{EB1B4CBE-ECE2-4906-B6A5-452E0A629856}"/>
    <hyperlink ref="H16" r:id="rId7" display="کانال ایتای مجله کارگزینی" xr:uid="{6407040F-6428-4A97-BEFA-063CF84EE4DC}"/>
    <hyperlink ref="F20:H20" r:id="rId8" display="پست الکترونیکی صیاح الدین شهدی" xr:uid="{8242A5C1-C65D-425D-9488-7CC9AC2126DF}"/>
  </hyperlinks>
  <pageMargins left="0.7" right="0.7" top="0.75" bottom="0.75" header="0.3" footer="0.3"/>
  <pageSetup orientation="portrait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481C2-1D62-4085-9FFE-458EFDE23448}">
  <sheetPr codeName="Sheet2"/>
  <dimension ref="A1:E14"/>
  <sheetViews>
    <sheetView rightToLeft="1" workbookViewId="0">
      <selection activeCell="N13" sqref="N13"/>
    </sheetView>
  </sheetViews>
  <sheetFormatPr defaultRowHeight="15" x14ac:dyDescent="0.25"/>
  <cols>
    <col min="1" max="1" width="18.140625" customWidth="1"/>
  </cols>
  <sheetData>
    <row r="1" spans="1:5" x14ac:dyDescent="0.25">
      <c r="A1" s="9" t="s">
        <v>4</v>
      </c>
      <c r="B1" s="9"/>
      <c r="C1" s="9"/>
      <c r="D1" s="9"/>
    </row>
    <row r="2" spans="1:5" x14ac:dyDescent="0.25">
      <c r="A2" s="9" t="s">
        <v>10</v>
      </c>
      <c r="B2" s="9"/>
      <c r="C2" s="9"/>
      <c r="D2" s="9"/>
    </row>
    <row r="3" spans="1:5" x14ac:dyDescent="0.25">
      <c r="A3" s="9" t="b">
        <f>AND(kargozin.com!A12='1405'!B16,kargozin.com!A14='1405'!B18,kargozin.com!C12='1405'!B20,kargozin.com!C14='1405'!F20,kargozin.com!E12='1405'!H16,'1405'!H18=kargozin.com!E14,kargozin.com!E12='1405'!H16)</f>
        <v>1</v>
      </c>
      <c r="B3" s="9"/>
      <c r="C3" s="9">
        <f>IF(AND(A12='1405'!B16,A14='1405'!B18,C12='1405'!B20,C14='1405'!F20,E12='1405'!H16,'1405'!H18=kargozin.com!E14,E12='1405'!H16),IF(G5+G6&lt;=24000000,0, 0.1*MAX(0,MIN(G5-24000000*G5/(G5+G6),6000000)) + 0.15*MAX(0,MIN((G5-24000000*G5/(G5+G6))-6000000,8000000)) + 0.2*MAX(0,MIN((G5-24000000*G5/(G5+G6))-14000000,12000000)) + 0.25*MAX(0,MIN((G5-24000000*G5/(G5+G6))-26000000,16700000)) + 0.3*MAX(0,(G5-24000000*G5/(G5+G6))-42700000) + 0.1*MAX(0,G6-24000000*G6/(G5+G6)) ),"kargozin.com")</f>
        <v>0</v>
      </c>
      <c r="D3" s="9"/>
    </row>
    <row r="4" spans="1:5" x14ac:dyDescent="0.25">
      <c r="A4" s="10">
        <f>IF(AND(kargozin.com!A12='1405'!B16,kargozin.com!A14='1405'!B18,kargozin.com!C12='1405'!B20,kargozin.com!C14='1405'!F20,kargozin.com!E12='1405'!H16,'1405'!H18=kargozin.com!E14,kargozin.com!E12='1405'!H16),24000000,48000000)</f>
        <v>24000000</v>
      </c>
      <c r="B4" s="9"/>
      <c r="C4" s="9"/>
      <c r="D4" s="9"/>
    </row>
    <row r="5" spans="1:5" x14ac:dyDescent="0.25">
      <c r="A5" s="9" t="s">
        <v>10</v>
      </c>
      <c r="B5" s="9"/>
      <c r="C5" s="9"/>
      <c r="D5" s="9"/>
    </row>
    <row r="6" spans="1:5" x14ac:dyDescent="0.25">
      <c r="A6" s="9" t="s">
        <v>20</v>
      </c>
      <c r="B6" s="9"/>
      <c r="C6" s="9"/>
      <c r="D6" s="9"/>
    </row>
    <row r="7" spans="1:5" x14ac:dyDescent="0.25">
      <c r="A7" s="9"/>
      <c r="B7" s="9"/>
      <c r="C7" s="9"/>
      <c r="D7" s="9"/>
    </row>
    <row r="8" spans="1:5" x14ac:dyDescent="0.25">
      <c r="A8" s="9"/>
      <c r="B8" s="9"/>
      <c r="C8" s="9"/>
      <c r="D8" s="9"/>
    </row>
    <row r="12" spans="1:5" ht="27.75" x14ac:dyDescent="0.25">
      <c r="A12" s="4" t="s">
        <v>11</v>
      </c>
      <c r="C12" s="4" t="s">
        <v>16</v>
      </c>
      <c r="E12" s="4" t="s">
        <v>13</v>
      </c>
    </row>
    <row r="14" spans="1:5" ht="27.75" x14ac:dyDescent="0.25">
      <c r="A14" s="4" t="s">
        <v>12</v>
      </c>
      <c r="C14" s="4" t="s">
        <v>15</v>
      </c>
      <c r="E14" s="4" t="s">
        <v>14</v>
      </c>
    </row>
  </sheetData>
  <sheetProtection algorithmName="SHA-512" hashValue="7tpAs9KIevPTDMeKHR1PVJWPTaFaM5B6oLkwHEQ8AAnvXBVWPrq1BIlCHZCwb8kSPq05FsJkMCGGxLES+xNmjw==" saltValue="4ROJ8pOyktUqf4NunFICJg==" spinCount="100000" sheet="1" objects="1" scenarios="1"/>
  <hyperlinks>
    <hyperlink ref="A12:B12" r:id="rId1" display="اینستاگرام (instagram)" xr:uid="{70B7DC02-0CCB-4B99-97F4-B903BA3EE694}"/>
    <hyperlink ref="A14:B14" r:id="rId2" display="کلاب هاوس ClubHouse" xr:uid="{FF6C527A-F982-4F0A-A2EE-6533AF129407}"/>
    <hyperlink ref="C14" r:id="rId3" display="پست الکترونیکی (Email)" xr:uid="{963660CD-2214-4F1F-869A-2D7A9AA784BC}"/>
    <hyperlink ref="C12" r:id="rId4" display="https://shenasname.ir/" xr:uid="{82B5F826-B1A3-44D5-AA52-F79D180F350B}"/>
    <hyperlink ref="C12" r:id="rId5" xr:uid="{4207F9E2-FE54-41EF-A700-9B716483A97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صیاح الدین</dc:creator>
  <cp:lastModifiedBy>zhobin shahdi</cp:lastModifiedBy>
  <dcterms:created xsi:type="dcterms:W3CDTF">2015-06-05T18:17:20Z</dcterms:created>
  <dcterms:modified xsi:type="dcterms:W3CDTF">2026-01-05T21:23:05Z</dcterms:modified>
</cp:coreProperties>
</file>